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як 2709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<sst xmlns="http://schemas.openxmlformats.org/spreadsheetml/2006/main" count="82" uniqueCount="54">
  <si>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Краснотурьинск</t>
  </si>
  <si>
    <t>Стадион Маяк</t>
  </si>
  <si>
    <t>мужчины</t>
  </si>
  <si>
    <t>2003 года рождения и старше</t>
  </si>
  <si>
    <t>№ п/п</t>
  </si>
  <si>
    <t>ФИО</t>
  </si>
  <si>
    <t>год рождения</t>
  </si>
  <si>
    <t>Город</t>
  </si>
  <si>
    <t>результат</t>
  </si>
  <si>
    <t>Место</t>
  </si>
  <si>
    <t>Полуян Андрей</t>
  </si>
  <si>
    <t>Ловков Константин</t>
  </si>
  <si>
    <t>Манвейлер Константин</t>
  </si>
  <si>
    <t>Пютсеп Иван</t>
  </si>
  <si>
    <t>Подковыров Евгений</t>
  </si>
  <si>
    <t>Лаптев Александр</t>
  </si>
  <si>
    <t>Брагин Анатолий</t>
  </si>
  <si>
    <t>Пермяков Виктор</t>
  </si>
  <si>
    <t>Нетунаев Владислав</t>
  </si>
  <si>
    <t>Кривцов Денис</t>
  </si>
  <si>
    <t>Кашкин Андрей</t>
  </si>
  <si>
    <t>Серов</t>
  </si>
  <si>
    <t>Карпинск</t>
  </si>
  <si>
    <t>Командная гонка</t>
  </si>
  <si>
    <t>Ловков К.</t>
  </si>
  <si>
    <t>Манвейлер К.</t>
  </si>
  <si>
    <t>Кашкин А.</t>
  </si>
  <si>
    <t>№ П/п</t>
  </si>
  <si>
    <t>Участники</t>
  </si>
  <si>
    <t>Время</t>
  </si>
  <si>
    <t>Женщины</t>
  </si>
  <si>
    <t>Корчака Клара</t>
  </si>
  <si>
    <t>Шупиченко Анна</t>
  </si>
  <si>
    <t>Кашкина Ольга</t>
  </si>
  <si>
    <t>Главный судья</t>
  </si>
  <si>
    <t>И.И. Дубовикова</t>
  </si>
  <si>
    <t>Хузин Андрей</t>
  </si>
  <si>
    <t>Пенигжанин Валерий</t>
  </si>
  <si>
    <t>Решетняк Артём</t>
  </si>
  <si>
    <t>отставание</t>
  </si>
  <si>
    <t>Велогонка с раздельным стартом и командная гонка "День Победы"</t>
  </si>
  <si>
    <t xml:space="preserve">дистанция </t>
  </si>
  <si>
    <t>3200 м</t>
  </si>
  <si>
    <t>4000 м</t>
  </si>
  <si>
    <t>1600 м</t>
  </si>
  <si>
    <t>Нетунаев В.</t>
  </si>
  <si>
    <t>Пютсеп И.</t>
  </si>
  <si>
    <t>Полуян А.</t>
  </si>
  <si>
    <t>Пермяков В.</t>
  </si>
  <si>
    <t>Подковыров Е.</t>
  </si>
  <si>
    <t>Кривцов Д.</t>
  </si>
  <si>
    <t>Лаптев А.</t>
  </si>
  <si>
    <t>Шупиченко А.</t>
  </si>
  <si>
    <t xml:space="preserve">скорость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</si>
</sst>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4">
      <selection activeCell="K24" sqref="K24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8.140625" style="0" customWidth="1"/>
    <col min="6" max="6" width="15.00390625" style="0" customWidth="1"/>
    <col min="7" max="7" width="7.421875" style="0" customWidth="1"/>
    <col min="8" max="8" width="12.7109375" style="0" customWidth="1"/>
    <col min="9" max="9" width="11.28125" style="0" customWidth="1"/>
  </cols>
  <sheetData>
    <row r="2" spans="1:9" ht="18.75">
      <c r="A2" s="15" t="s">
        <v>40</v>
      </c>
      <c r="B2" s="15"/>
      <c r="C2" s="15"/>
      <c r="D2" s="15"/>
      <c r="E2" s="15"/>
      <c r="F2" s="15"/>
      <c r="G2" s="15"/>
      <c r="H2" s="6"/>
      <c r="I2" s="6"/>
    </row>
    <row r="4" spans="1:6" ht="15">
      <c r="A4" t="s">
        <v>0</v>
      </c>
      <c r="F4" s="11" t="s">
        <v>1</v>
      </c>
    </row>
    <row r="5" ht="15">
      <c r="F5" s="1">
        <v>44101</v>
      </c>
    </row>
    <row r="7" spans="1:6" ht="15">
      <c r="A7" s="2" t="s">
        <v>2</v>
      </c>
      <c r="B7" t="s">
        <v>3</v>
      </c>
      <c r="E7" t="s">
        <v>41</v>
      </c>
      <c r="F7" t="s">
        <v>42</v>
      </c>
    </row>
    <row r="9" spans="1:9" ht="15">
      <c r="A9" s="3" t="s">
        <v>4</v>
      </c>
      <c r="B9" s="14" t="s">
        <v>5</v>
      </c>
      <c r="C9" s="14"/>
      <c r="D9" s="4" t="s">
        <v>6</v>
      </c>
      <c r="E9" s="4" t="s">
        <v>7</v>
      </c>
      <c r="F9" s="4" t="s">
        <v>8</v>
      </c>
      <c r="G9" s="4" t="s">
        <v>9</v>
      </c>
      <c r="H9" s="8" t="s">
        <v>39</v>
      </c>
      <c r="I9" s="12" t="s">
        <v>53</v>
      </c>
    </row>
    <row r="10" spans="1:9" ht="15">
      <c r="A10" s="8">
        <v>1</v>
      </c>
      <c r="B10" s="16" t="s">
        <v>10</v>
      </c>
      <c r="C10" s="16"/>
      <c r="D10" s="4">
        <v>1984</v>
      </c>
      <c r="E10" s="4" t="s">
        <v>21</v>
      </c>
      <c r="F10" s="9">
        <v>0.0031376157407407407</v>
      </c>
      <c r="G10" s="5">
        <v>1</v>
      </c>
      <c r="H10" s="9">
        <f>F10-$F$10</f>
        <v>0</v>
      </c>
      <c r="I10" s="13">
        <f>3600*3200/(4*60+31)/1000</f>
        <v>42.50922509225092</v>
      </c>
    </row>
    <row r="11" spans="1:9" ht="15">
      <c r="A11" s="8">
        <v>2</v>
      </c>
      <c r="B11" s="16" t="s">
        <v>13</v>
      </c>
      <c r="C11" s="16"/>
      <c r="D11" s="4">
        <v>1987</v>
      </c>
      <c r="E11" s="4" t="s">
        <v>21</v>
      </c>
      <c r="F11" s="9">
        <v>0.003353009259259259</v>
      </c>
      <c r="G11" s="5">
        <v>2</v>
      </c>
      <c r="H11" s="9">
        <f aca="true" t="shared" si="0" ref="H11:H23">F11-$F$10</f>
        <v>0.0002153935185185184</v>
      </c>
      <c r="I11" s="13">
        <f>3600*3200/(4*60+49)/1000</f>
        <v>39.86159169550173</v>
      </c>
    </row>
    <row r="12" spans="1:9" ht="15">
      <c r="A12" s="8">
        <v>3</v>
      </c>
      <c r="B12" s="16" t="s">
        <v>14</v>
      </c>
      <c r="C12" s="16"/>
      <c r="D12" s="4">
        <v>1989</v>
      </c>
      <c r="E12" s="4" t="s">
        <v>21</v>
      </c>
      <c r="F12" s="9">
        <v>0.003401273148148148</v>
      </c>
      <c r="G12" s="5">
        <v>3</v>
      </c>
      <c r="H12" s="9">
        <f t="shared" si="0"/>
        <v>0.00026365740740740733</v>
      </c>
      <c r="I12" s="13">
        <f>3600*3200/(4*60+53)/1000</f>
        <v>39.31740614334471</v>
      </c>
    </row>
    <row r="13" spans="1:9" ht="15">
      <c r="A13" s="8">
        <v>4</v>
      </c>
      <c r="B13" s="16" t="s">
        <v>12</v>
      </c>
      <c r="C13" s="16"/>
      <c r="D13" s="4">
        <v>1973</v>
      </c>
      <c r="E13" s="4" t="s">
        <v>0</v>
      </c>
      <c r="F13" s="9">
        <v>0.003546064814814815</v>
      </c>
      <c r="G13" s="5">
        <v>4</v>
      </c>
      <c r="H13" s="9">
        <f t="shared" si="0"/>
        <v>0.0004084490740740741</v>
      </c>
      <c r="I13" s="13">
        <f>3600*3200/(5*60+6)/1000</f>
        <v>37.64705882352941</v>
      </c>
    </row>
    <row r="14" spans="1:9" ht="15">
      <c r="A14" s="8">
        <v>5</v>
      </c>
      <c r="B14" s="16" t="s">
        <v>18</v>
      </c>
      <c r="C14" s="16"/>
      <c r="D14" s="4">
        <v>1990</v>
      </c>
      <c r="E14" s="4" t="s">
        <v>0</v>
      </c>
      <c r="F14" s="9">
        <v>0.003576736111111111</v>
      </c>
      <c r="G14" s="5">
        <v>5</v>
      </c>
      <c r="H14" s="9">
        <f t="shared" si="0"/>
        <v>0.0004391203703703701</v>
      </c>
      <c r="I14" s="13">
        <f>3600*3200/(5*60+9)/1000</f>
        <v>37.28155339805826</v>
      </c>
    </row>
    <row r="15" spans="1:9" ht="15">
      <c r="A15" s="8">
        <v>6</v>
      </c>
      <c r="B15" s="16" t="s">
        <v>36</v>
      </c>
      <c r="C15" s="16"/>
      <c r="D15" s="4">
        <v>1980</v>
      </c>
      <c r="E15" s="4" t="s">
        <v>21</v>
      </c>
      <c r="F15" s="9">
        <v>0.0035983796296296298</v>
      </c>
      <c r="G15" s="5">
        <v>6</v>
      </c>
      <c r="H15" s="9">
        <f t="shared" si="0"/>
        <v>0.00046076388888888903</v>
      </c>
      <c r="I15" s="13">
        <f>3600*3200/(5*60+10)/1000</f>
        <v>37.16129032258064</v>
      </c>
    </row>
    <row r="16" spans="1:9" ht="15">
      <c r="A16" s="8">
        <v>7</v>
      </c>
      <c r="B16" s="16" t="s">
        <v>19</v>
      </c>
      <c r="C16" s="16"/>
      <c r="D16" s="4">
        <v>1988</v>
      </c>
      <c r="E16" s="4" t="s">
        <v>0</v>
      </c>
      <c r="F16" s="9">
        <v>0.0037105324074074076</v>
      </c>
      <c r="G16" s="5">
        <v>7</v>
      </c>
      <c r="H16" s="9">
        <f t="shared" si="0"/>
        <v>0.0005729166666666669</v>
      </c>
      <c r="I16" s="13">
        <f>3600*3200/(5*60+20)/1000</f>
        <v>36</v>
      </c>
    </row>
    <row r="17" spans="1:9" ht="15">
      <c r="A17" s="8">
        <v>8</v>
      </c>
      <c r="B17" s="16" t="s">
        <v>11</v>
      </c>
      <c r="C17" s="16"/>
      <c r="D17" s="4">
        <v>1956</v>
      </c>
      <c r="E17" s="4" t="s">
        <v>0</v>
      </c>
      <c r="F17" s="9">
        <v>0.003766319444444444</v>
      </c>
      <c r="G17" s="5">
        <v>8</v>
      </c>
      <c r="H17" s="9">
        <f t="shared" si="0"/>
        <v>0.0006287037037037034</v>
      </c>
      <c r="I17" s="13">
        <f>3600*3200/(5*60+25)/1000</f>
        <v>35.44615384615384</v>
      </c>
    </row>
    <row r="18" spans="1:9" ht="15">
      <c r="A18" s="8">
        <v>9</v>
      </c>
      <c r="B18" s="16" t="s">
        <v>17</v>
      </c>
      <c r="C18" s="16"/>
      <c r="D18" s="4">
        <v>2002</v>
      </c>
      <c r="E18" s="4" t="s">
        <v>21</v>
      </c>
      <c r="F18" s="9">
        <v>0.003777777777777778</v>
      </c>
      <c r="G18" s="5">
        <v>9</v>
      </c>
      <c r="H18" s="9">
        <f t="shared" si="0"/>
        <v>0.0006401620370370372</v>
      </c>
      <c r="I18" s="13">
        <f>3600*3200/(5*60+26)/1000</f>
        <v>35.33742331288344</v>
      </c>
    </row>
    <row r="19" spans="1:9" ht="15">
      <c r="A19" s="8">
        <v>10</v>
      </c>
      <c r="B19" s="16" t="s">
        <v>37</v>
      </c>
      <c r="C19" s="16"/>
      <c r="D19" s="4">
        <v>1957</v>
      </c>
      <c r="E19" s="4" t="s">
        <v>21</v>
      </c>
      <c r="F19" s="9">
        <v>0.0037887731481481483</v>
      </c>
      <c r="G19" s="5">
        <v>10</v>
      </c>
      <c r="H19" s="9">
        <f t="shared" si="0"/>
        <v>0.0006511574074074076</v>
      </c>
      <c r="I19" s="13">
        <f>3600*3200/(5*60+27)/1000</f>
        <v>35.22935779816514</v>
      </c>
    </row>
    <row r="20" spans="1:9" ht="15">
      <c r="A20" s="8">
        <v>11</v>
      </c>
      <c r="B20" s="16" t="s">
        <v>20</v>
      </c>
      <c r="C20" s="16"/>
      <c r="D20" s="4">
        <v>1973</v>
      </c>
      <c r="E20" s="4" t="s">
        <v>22</v>
      </c>
      <c r="F20" s="9">
        <v>0.0038097222222222217</v>
      </c>
      <c r="G20" s="5">
        <v>11</v>
      </c>
      <c r="H20" s="9">
        <f t="shared" si="0"/>
        <v>0.000672106481481481</v>
      </c>
      <c r="I20" s="13">
        <f>3600*3200/(5*60+29)/1000</f>
        <v>35.015197568389056</v>
      </c>
    </row>
    <row r="21" spans="1:9" ht="15">
      <c r="A21" s="8">
        <v>12</v>
      </c>
      <c r="B21" s="16" t="s">
        <v>15</v>
      </c>
      <c r="C21" s="16"/>
      <c r="D21" s="4">
        <v>1963</v>
      </c>
      <c r="E21" s="4" t="s">
        <v>0</v>
      </c>
      <c r="F21" s="9">
        <v>0.003847685185185185</v>
      </c>
      <c r="G21" s="5">
        <v>12</v>
      </c>
      <c r="H21" s="9">
        <f t="shared" si="0"/>
        <v>0.0007100694444444442</v>
      </c>
      <c r="I21" s="13">
        <f>3600*3200/(5*60+32)/1000</f>
        <v>34.69879518072289</v>
      </c>
    </row>
    <row r="22" spans="1:9" ht="15">
      <c r="A22" s="8">
        <v>13</v>
      </c>
      <c r="B22" s="16" t="s">
        <v>16</v>
      </c>
      <c r="C22" s="16"/>
      <c r="D22" s="4">
        <v>1958</v>
      </c>
      <c r="E22" s="4" t="s">
        <v>0</v>
      </c>
      <c r="F22" s="9">
        <v>0.004027083333333333</v>
      </c>
      <c r="G22" s="5">
        <v>13</v>
      </c>
      <c r="H22" s="9">
        <f t="shared" si="0"/>
        <v>0.0008894675925925923</v>
      </c>
      <c r="I22" s="13">
        <f>3600*3200/(5*60+47)/1000</f>
        <v>33.19884726224784</v>
      </c>
    </row>
    <row r="23" spans="1:9" ht="15">
      <c r="A23" s="8">
        <v>14</v>
      </c>
      <c r="B23" s="16" t="s">
        <v>38</v>
      </c>
      <c r="C23" s="16"/>
      <c r="D23" s="4">
        <v>1994</v>
      </c>
      <c r="E23" s="4" t="s">
        <v>0</v>
      </c>
      <c r="F23" s="9">
        <v>0.004580787037037037</v>
      </c>
      <c r="G23" s="5">
        <v>14</v>
      </c>
      <c r="H23" s="9">
        <f t="shared" si="0"/>
        <v>0.0014431712962962961</v>
      </c>
      <c r="I23" s="13">
        <f>3600*3200/(6*60+35)/1000</f>
        <v>29.164556962025316</v>
      </c>
    </row>
    <row r="26" spans="1:4" ht="15">
      <c r="A26" t="s">
        <v>23</v>
      </c>
      <c r="C26" t="s">
        <v>2</v>
      </c>
      <c r="D26" t="s">
        <v>43</v>
      </c>
    </row>
    <row r="27" spans="1:9" ht="15">
      <c r="A27" s="3" t="s">
        <v>27</v>
      </c>
      <c r="B27" s="17" t="s">
        <v>28</v>
      </c>
      <c r="C27" s="18"/>
      <c r="D27" s="4" t="s">
        <v>29</v>
      </c>
      <c r="E27" s="4" t="s">
        <v>9</v>
      </c>
      <c r="F27" s="10" t="s">
        <v>39</v>
      </c>
      <c r="I27" s="12" t="s">
        <v>53</v>
      </c>
    </row>
    <row r="28" spans="1:9" ht="15">
      <c r="A28" s="4">
        <v>1</v>
      </c>
      <c r="B28" s="4" t="s">
        <v>47</v>
      </c>
      <c r="C28" s="4" t="s">
        <v>46</v>
      </c>
      <c r="D28" s="9">
        <v>0.0042950231481481485</v>
      </c>
      <c r="E28" s="5">
        <v>1</v>
      </c>
      <c r="F28" s="9">
        <f>D28-$D$28</f>
        <v>0</v>
      </c>
      <c r="I28" s="13">
        <f>3600*4000/(6*60+11)/1000</f>
        <v>38.81401617250674</v>
      </c>
    </row>
    <row r="29" spans="1:9" ht="15">
      <c r="A29" s="4">
        <v>2</v>
      </c>
      <c r="B29" s="4" t="s">
        <v>48</v>
      </c>
      <c r="C29" s="4" t="s">
        <v>49</v>
      </c>
      <c r="D29" s="9">
        <v>0.004541666666666667</v>
      </c>
      <c r="E29" s="5">
        <v>2</v>
      </c>
      <c r="F29" s="9">
        <f>D29-$D$28</f>
        <v>0.00024664351851851844</v>
      </c>
      <c r="I29" s="13">
        <f>3600*4000/(6*60+32)/1000</f>
        <v>36.734693877551024</v>
      </c>
    </row>
    <row r="30" spans="1:9" ht="15">
      <c r="A30" s="4">
        <v>3</v>
      </c>
      <c r="B30" s="4" t="s">
        <v>24</v>
      </c>
      <c r="C30" s="4" t="s">
        <v>25</v>
      </c>
      <c r="D30" s="9">
        <v>0.004739236111111112</v>
      </c>
      <c r="E30" s="5">
        <v>3</v>
      </c>
      <c r="F30" s="9">
        <f>D30-$D$28</f>
        <v>0.0004442129629629631</v>
      </c>
      <c r="I30" s="13">
        <f>3600*4000/(6*60+49)/1000</f>
        <v>35.2078239608802</v>
      </c>
    </row>
    <row r="31" spans="1:9" ht="15">
      <c r="A31" s="4">
        <v>4</v>
      </c>
      <c r="B31" s="4" t="s">
        <v>50</v>
      </c>
      <c r="C31" s="4" t="s">
        <v>45</v>
      </c>
      <c r="D31" s="9">
        <v>0.004798611111111111</v>
      </c>
      <c r="E31" s="5">
        <v>4</v>
      </c>
      <c r="F31" s="9">
        <f>D31-$D$28</f>
        <v>0.0005035879629629626</v>
      </c>
      <c r="I31" s="13">
        <f>3600*4000/(6*60+54)/1000</f>
        <v>34.78260869565218</v>
      </c>
    </row>
    <row r="32" spans="1:9" ht="15">
      <c r="A32" s="4">
        <v>5</v>
      </c>
      <c r="B32" s="4" t="s">
        <v>51</v>
      </c>
      <c r="C32" s="4" t="s">
        <v>26</v>
      </c>
      <c r="D32" s="9">
        <v>0.004853587962962963</v>
      </c>
      <c r="E32" s="5">
        <v>5</v>
      </c>
      <c r="F32" s="9">
        <f>D32-$D$28</f>
        <v>0.0005585648148148147</v>
      </c>
      <c r="I32" s="13">
        <f>3600*4000/(6*60+59)/1000</f>
        <v>34.36754176610978</v>
      </c>
    </row>
    <row r="33" spans="1:9" ht="15">
      <c r="A33" s="4">
        <v>6</v>
      </c>
      <c r="B33" s="4" t="s">
        <v>52</v>
      </c>
      <c r="C33" s="4" t="s">
        <v>45</v>
      </c>
      <c r="D33" s="9">
        <v>0.0052581018518518515</v>
      </c>
      <c r="E33" s="5">
        <v>6</v>
      </c>
      <c r="F33" s="9">
        <f>D33-$D$28</f>
        <v>0.000963078703703703</v>
      </c>
      <c r="I33" s="13">
        <f>3600*4000/(7*60+34)/1000</f>
        <v>31.718061674008812</v>
      </c>
    </row>
    <row r="35" spans="1:6" ht="15">
      <c r="A35" s="2" t="s">
        <v>30</v>
      </c>
      <c r="B35" t="s">
        <v>3</v>
      </c>
      <c r="E35" t="s">
        <v>41</v>
      </c>
      <c r="F35" t="s">
        <v>44</v>
      </c>
    </row>
    <row r="37" spans="1:7" ht="15">
      <c r="A37" s="4" t="s">
        <v>4</v>
      </c>
      <c r="B37" s="14" t="s">
        <v>5</v>
      </c>
      <c r="C37" s="14"/>
      <c r="D37" s="4" t="s">
        <v>6</v>
      </c>
      <c r="E37" s="4" t="s">
        <v>7</v>
      </c>
      <c r="F37" s="4" t="s">
        <v>8</v>
      </c>
      <c r="G37" s="4" t="s">
        <v>9</v>
      </c>
    </row>
    <row r="38" spans="1:7" ht="15">
      <c r="A38" s="4">
        <v>1</v>
      </c>
      <c r="B38" s="14" t="s">
        <v>32</v>
      </c>
      <c r="C38" s="14"/>
      <c r="D38" s="4">
        <v>1981</v>
      </c>
      <c r="E38" s="4" t="s">
        <v>21</v>
      </c>
      <c r="F38" s="9">
        <v>0.002231597222222222</v>
      </c>
      <c r="G38" s="5">
        <v>1</v>
      </c>
    </row>
    <row r="39" spans="1:7" ht="15">
      <c r="A39" s="4">
        <v>2</v>
      </c>
      <c r="B39" s="14" t="s">
        <v>33</v>
      </c>
      <c r="C39" s="14"/>
      <c r="D39" s="4">
        <v>1972</v>
      </c>
      <c r="E39" s="4" t="s">
        <v>22</v>
      </c>
      <c r="F39" s="9">
        <v>0.002973726851851852</v>
      </c>
      <c r="G39" s="5">
        <v>2</v>
      </c>
    </row>
    <row r="40" spans="1:7" ht="15">
      <c r="A40" s="4">
        <v>3</v>
      </c>
      <c r="B40" s="14" t="s">
        <v>31</v>
      </c>
      <c r="C40" s="14"/>
      <c r="D40" s="4">
        <v>1954</v>
      </c>
      <c r="E40" s="4" t="s">
        <v>0</v>
      </c>
      <c r="F40" s="9">
        <v>0.003303472222222222</v>
      </c>
      <c r="G40" s="5">
        <v>3</v>
      </c>
    </row>
    <row r="43" spans="1:5" ht="15">
      <c r="A43" t="s">
        <v>34</v>
      </c>
      <c r="C43" s="7"/>
      <c r="E43" t="s">
        <v>35</v>
      </c>
    </row>
  </sheetData>
  <sheetProtection/>
  <mergeCells count="21">
    <mergeCell ref="B9:C9"/>
    <mergeCell ref="B10:C10"/>
    <mergeCell ref="B17:C17"/>
    <mergeCell ref="B13:C13"/>
    <mergeCell ref="B11:C11"/>
    <mergeCell ref="B40:C40"/>
    <mergeCell ref="B38:C38"/>
    <mergeCell ref="B39:C39"/>
    <mergeCell ref="A2:G2"/>
    <mergeCell ref="B15:C15"/>
    <mergeCell ref="B14:C14"/>
    <mergeCell ref="B23:C23"/>
    <mergeCell ref="B16:C16"/>
    <mergeCell ref="B27:C27"/>
    <mergeCell ref="B37:C37"/>
    <mergeCell ref="B12:C12"/>
    <mergeCell ref="B20:C20"/>
    <mergeCell ref="B21:C21"/>
    <mergeCell ref="B19:C19"/>
    <mergeCell ref="B22:C22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2020-09-29T07:31:03Z</dcterms:modified>
  <cp:category/>
  <cp:version/>
  <cp:contentType/>
  <cp:contentStatus/>
</cp:coreProperties>
</file>